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nge\OneDrive\ROMITA\ASEG\CUENTA PUBLICA\3er trim 2024\"/>
    </mc:Choice>
  </mc:AlternateContent>
  <xr:revisionPtr revIDLastSave="0" documentId="13_ncr:1_{55EE34CC-9A61-484E-BDA3-8AC7B2344036}" xr6:coauthVersionLast="47" xr6:coauthVersionMax="47" xr10:uidLastSave="{00000000-0000-0000-0000-000000000000}"/>
  <bookViews>
    <workbookView xWindow="-108" yWindow="-108" windowWidth="23256" windowHeight="12456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<sst xmlns="http://schemas.openxmlformats.org/spreadsheetml/2006/main" count="859" uniqueCount="603">
  <si>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</si>
  <si>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</si>
  <si>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</si>
  <si>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</si>
  <si>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</si>
  <si>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</si>
  <si>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</si>
  <si>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</si>
  <si>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</si>
  <si>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</si>
  <si>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</si>
  <si>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</si>
  <si>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</si>
  <si>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</si>
  <si>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</si>
  <si>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</si>
  <si>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</si>
  <si>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</si>
  <si>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</si>
  <si>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</si>
  <si>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</si>
  <si>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</si>
  <si>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</si>
  <si>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</si>
  <si>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</si>
  <si>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</si>
  <si>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</si>
  <si>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</si>
  <si>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</si>
  <si>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</si>
  <si>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</si>
  <si>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</si>
  <si>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</si>
  <si>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</si>
  <si>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</si>
  <si>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</si>
  <si>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</si>
  <si>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</si>
  <si>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</si>
  <si>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</si>
  <si>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</si>
  <si>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</si>
  <si>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</si>
  <si>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</si>
  <si>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</si>
  <si>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</si>
  <si>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</si>
  <si>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</si>
  <si>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</si>
  <si>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</si>
  <si>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</si>
  <si>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</si>
  <si>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</si>
  <si>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</si>
  <si>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</si>
  <si>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</si>
  <si>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</si>
  <si>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</si>
  <si>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</si>
  <si>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</si>
  <si>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</si>
  <si>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</si>
  <si>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</si>
  <si>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</si>
  <si>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</si>
  <si>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</si>
  <si>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</si>
  <si>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</si>
  <si>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</si>
  <si>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</si>
  <si>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</si>
  <si>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</si>
  <si>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</si>
  <si>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</si>
  <si>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</si>
  <si>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</si>
  <si>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</si>
  <si>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</si>
  <si>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</si>
  <si>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</si>
  <si>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</si>
  <si>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</si>
  <si>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</si>
  <si>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</si>
  <si>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</si>
  <si>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</si>
  <si>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</si>
  <si>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</si>
  <si>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</si>
  <si>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</si>
  <si>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</si>
  <si>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</si>
  <si>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</si>
  <si>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</si>
  <si>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</si>
  <si>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</si>
  <si>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</si>
  <si>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</si>
  <si>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</si>
  <si>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</si>
  <si>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</si>
  <si>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</si>
  <si>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</si>
  <si>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</si>
  <si>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</si>
  <si>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</si>
  <si>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</si>
  <si>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</si>
  <si>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</si>
  <si>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</si>
  <si>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</si>
  <si>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</si>
  <si>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</si>
  <si>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</si>
  <si>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</si>
  <si>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</si>
  <si>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</si>
  <si>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</si>
  <si>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</si>
  <si>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</si>
  <si>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</si>
  <si>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</si>
  <si>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</si>
  <si>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</si>
  <si>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</si>
  <si>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</si>
  <si>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</si>
  <si>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</si>
  <si>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</si>
  <si>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</si>
  <si>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</si>
  <si>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</si>
  <si>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</si>
  <si>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</si>
  <si>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</si>
  <si>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</si>
  <si>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</si>
  <si>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</si>
  <si>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</si>
  <si>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</si>
  <si>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</si>
  <si>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</si>
  <si>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</si>
  <si>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</si>
  <si>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</si>
  <si>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</si>
  <si>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</si>
  <si>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</si>
  <si>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</si>
  <si>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</si>
  <si>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</si>
  <si>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</si>
  <si>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</si>
  <si>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</si>
  <si>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</si>
  <si>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</si>
  <si>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</si>
  <si>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</si>
  <si>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</si>
  <si>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</si>
  <si>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</si>
  <si>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</si>
  <si>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</si>
  <si>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</si>
  <si>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</si>
  <si>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</si>
  <si>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</si>
  <si>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</si>
  <si>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</si>
  <si>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</si>
  <si>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</si>
  <si>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</si>
  <si>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</si>
  <si>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</si>
  <si>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</si>
  <si>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</si>
  <si>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</si>
  <si>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</si>
  <si>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</si>
  <si>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</si>
  <si>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</si>
  <si>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</si>
  <si>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</si>
  <si>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</si>
  <si>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</si>
  <si>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</si>
  <si>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</si>
  <si>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</si>
  <si>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</si>
  <si>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</si>
  <si>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</si>
  <si>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</si>
  <si>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</si>
  <si>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</si>
  <si>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</si>
  <si>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</si>
  <si>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</si>
  <si>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</si>
  <si>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</si>
  <si>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</si>
  <si>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</si>
  <si>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</si>
  <si>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</si>
  <si>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</si>
  <si>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</si>
  <si>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</si>
  <si>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</si>
  <si>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</si>
  <si>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</si>
  <si>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</si>
  <si>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</si>
  <si>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</si>
  <si>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</si>
  <si>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</si>
  <si>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</si>
  <si>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</si>
  <si>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</si>
  <si>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</si>
  <si>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</si>
  <si>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</si>
  <si>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</si>
  <si>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</si>
  <si>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</si>
  <si>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</si>
  <si>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</si>
  <si>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</si>
  <si>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</si>
  <si>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</si>
  <si>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</si>
  <si>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</si>
  <si>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</si>
  <si>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</si>
  <si>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</si>
  <si>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</si>
  <si>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</si>
  <si>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</si>
  <si>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</si>
  <si>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</si>
  <si>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</si>
  <si>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</si>
  <si>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</si>
  <si>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</si>
  <si>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</si>
  <si>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</si>
  <si>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</si>
  <si>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</si>
  <si>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</si>
  <si>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</si>
  <si>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</si>
  <si>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</si>
  <si>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</si>
  <si>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</si>
  <si>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</si>
  <si>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</si>
  <si>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</si>
  <si>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</si>
  <si>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</si>
  <si>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</si>
  <si>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</si>
  <si>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</si>
  <si>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</si>
  <si>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</si>
  <si>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</si>
  <si>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</si>
  <si>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</si>
  <si>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</si>
  <si>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</si>
  <si>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</si>
  <si>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</si>
  <si>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</si>
  <si>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</si>
  <si>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</si>
  <si>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</si>
  <si>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</si>
  <si>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</si>
  <si>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</si>
  <si>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</si>
  <si>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</si>
  <si>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</si>
  <si>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</si>
  <si>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</si>
  <si>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</si>
  <si>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</si>
  <si>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</si>
  <si>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</si>
  <si>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</si>
  <si>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</si>
  <si>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</si>
  <si>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</si>
  <si>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</si>
  <si>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</si>
  <si>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</si>
  <si>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</si>
  <si>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</si>
  <si>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</si>
  <si>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</si>
  <si>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</si>
  <si>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</si>
  <si>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</si>
  <si>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</si>
  <si>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</si>
  <si>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</si>
  <si>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</si>
  <si>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</si>
  <si>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</si>
  <si>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</si>
  <si>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</si>
  <si>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</si>
  <si>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</si>
  <si>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</si>
  <si>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</si>
  <si>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</si>
  <si>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</si>
  <si>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</si>
  <si>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</si>
  <si>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</si>
  <si>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</si>
  <si>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</si>
  <si>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</si>
  <si>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</si>
  <si>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</si>
  <si>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</si>
  <si>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</si>
  <si>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</si>
  <si>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</si>
  <si>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</si>
  <si>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</si>
  <si>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</si>
  <si>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</si>
  <si>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</si>
  <si>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</si>
  <si>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</si>
  <si>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</si>
  <si>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</si>
  <si>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</si>
  <si>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</si>
  <si>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</si>
  <si>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</si>
  <si>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</si>
  <si>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</si>
  <si>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</si>
  <si>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</si>
  <si>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</si>
  <si>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</si>
  <si>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</si>
  <si>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</si>
  <si>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</si>
  <si>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</si>
  <si>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</si>
  <si>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</si>
  <si>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</si>
  <si>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</si>
  <si>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</si>
  <si>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</si>
  <si>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</si>
  <si>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</si>
  <si>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</si>
  <si>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</si>
  <si>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</si>
  <si>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</si>
  <si>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</si>
  <si>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</si>
  <si>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</si>
  <si>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</si>
  <si>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</si>
  <si>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</si>
  <si>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</si>
  <si>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</si>
  <si>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</si>
  <si>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</si>
  <si>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</si>
  <si>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</si>
  <si>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</si>
  <si>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</si>
  <si>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</si>
  <si>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</si>
  <si>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</si>
  <si>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</si>
  <si>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</si>
  <si>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</si>
  <si>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</si>
  <si>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</si>
  <si>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</si>
  <si>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</si>
  <si>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</si>
  <si>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</si>
  <si>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</si>
  <si>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</si>
  <si>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</si>
  <si>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</si>
  <si>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</si>
  <si>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</si>
  <si>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</si>
  <si>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</si>
  <si>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</si>
  <si>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</si>
  <si>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</si>
  <si>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</si>
  <si>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</si>
  <si>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</si>
  <si>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</si>
  <si>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</si>
  <si>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</si>
  <si>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</si>
  <si>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</si>
  <si>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</si>
  <si>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</si>
  <si>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</si>
  <si>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</si>
  <si>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</si>
  <si>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</si>
  <si>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</si>
  <si>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</si>
  <si>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</si>
  <si>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</si>
  <si>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</si>
  <si>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</si>
  <si>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</si>
  <si>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</si>
  <si>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</si>
  <si>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</si>
  <si>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</si>
  <si>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</si>
  <si>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</si>
  <si>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</si>
  <si>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</si>
  <si>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</si>
  <si>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</si>
  <si>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</si>
  <si>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</si>
  <si>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</si>
  <si>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</si>
  <si>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</si>
  <si>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</si>
  <si>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</si>
  <si>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</si>
  <si>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</si>
  <si>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</si>
  <si>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</si>
  <si>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</si>
  <si>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</si>
  <si>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</si>
  <si>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</si>
  <si>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</si>
  <si>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</si>
  <si>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</si>
  <si>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</si>
  <si>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</si>
  <si>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</si>
  <si>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</si>
  <si>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</si>
  <si>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</si>
  <si>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</si>
  <si>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</si>
  <si>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</si>
  <si>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</si>
  <si>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</si>
  <si>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</si>
  <si>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</si>
  <si>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</si>
  <si>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</si>
  <si>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</si>
  <si>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</si>
  <si>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</si>
  <si>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</si>
  <si>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</si>
  <si>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</si>
  <si>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</si>
  <si>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</si>
  <si>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</si>
  <si>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</si>
  <si>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</si>
  <si>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</si>
  <si>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</si>
  <si>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</si>
  <si>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</si>
  <si>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</si>
  <si>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</si>
  <si>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</si>
  <si>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</si>
  <si>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</si>
  <si>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</si>
  <si>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</si>
  <si>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</si>
  <si>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</si>
  <si>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</si>
  <si>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</si>
  <si>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</si>
  <si>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</si>
  <si>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</si>
  <si>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</si>
  <si>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</si>
  <si>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</si>
  <si>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</si>
  <si>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</si>
  <si>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</si>
  <si>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</si>
  <si>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</si>
  <si>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</si>
  <si>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</si>
  <si>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</si>
  <si>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</si>
  <si>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</si>
  <si>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</si>
  <si>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</si>
  <si>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</si>
  <si>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</si>
  <si>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</si>
  <si>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</si>
  <si>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</si>
  <si>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</si>
  <si>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</si>
  <si>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</si>
  <si>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</si>
  <si>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</si>
  <si>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</si>
  <si>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</si>
  <si>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</si>
  <si>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</si>
  <si>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</si>
  <si>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</si>
  <si>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</si>
  <si>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</si>
  <si>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</si>
  <si>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</si>
  <si>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</si>
  <si>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</si>
  <si>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</si>
  <si>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</si>
  <si>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</si>
  <si>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</si>
  <si>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</si>
  <si>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</si>
  <si>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</si>
  <si>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</si>
  <si>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</si>
  <si>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</si>
  <si>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</si>
  <si>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</si>
  <si>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</si>
  <si>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</si>
  <si>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</si>
  <si>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</si>
  <si>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</si>
  <si>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</si>
  <si>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</si>
  <si>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</si>
  <si>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</si>
  <si>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</si>
  <si>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</si>
  <si>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</si>
  <si>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</si>
  <si>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</si>
  <si>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</si>
  <si>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</si>
  <si>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</si>
  <si>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</si>
  <si>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</si>
  <si>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</si>
  <si>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</si>
  <si>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</si>
  <si>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</si>
  <si>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</si>
  <si>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</si>
  <si>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</si>
  <si>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</si>
  <si>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</si>
  <si>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</si>
  <si>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</si>
  <si>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</si>
  <si>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</si>
  <si>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</si>
  <si>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</si>
  <si>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</si>
  <si>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</si>
  <si>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</si>
  <si>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</si>
  <si>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</si>
  <si>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</si>
  <si>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</si>
  <si>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</si>
  <si>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</si>
  <si>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</si>
  <si>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</si>
  <si>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</si>
  <si>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</si>
  <si>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</si>
  <si>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</si>
  <si>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</si>
  <si>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</si>
  <si>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</si>
  <si>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</si>
  <si>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</si>
  <si>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</si>
  <si>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</si>
  <si>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</si>
  <si>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</si>
  <si>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</si>
  <si>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</si>
  <si>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</si>
  <si>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Municipio de Romita, Gto.</t>
  </si>
  <si>
    <t>Del 1 de Enero al 30 de Septiembre de 2024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</si>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</sst>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5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</cellXfs>
  <cellStyles count="29">
    <cellStyle name="Hipervínculo" xfId="11" builtinId="8"/>
    <cellStyle name="Hipervínculo 2" xfId="22" xr:uid="{99754752-E4D4-4EA0-A93D-E04EF52526BB}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2 2" xfId="24" xr:uid="{37E73120-BB49-4297-BBB4-2ED4AE767379}"/>
    <cellStyle name="Millares 2 3" xfId="16" xr:uid="{00000000-0005-0000-0000-000004000000}"/>
    <cellStyle name="Millares 2 3 2" xfId="25" xr:uid="{08CE9E0A-7B1D-4943-B521-C90E61650822}"/>
    <cellStyle name="Millares 2 4" xfId="21" xr:uid="{7D4F2000-D159-481E-B08D-22DBBEDB99DC}"/>
    <cellStyle name="Millares 3" xfId="19" xr:uid="{00000000-0005-0000-0000-000005000000}"/>
    <cellStyle name="Millares 3 2" xfId="28" xr:uid="{BD36EE15-2DFE-4D7A-840C-039671F4797A}"/>
    <cellStyle name="Millares 4" xfId="17" xr:uid="{00000000-0005-0000-0000-000006000000}"/>
    <cellStyle name="Millares 4 2" xfId="26" xr:uid="{4FE2ED6C-D2E9-4D8F-B6B8-4BBE82DC1A31}"/>
    <cellStyle name="Millares 5" xfId="27" xr:uid="{90D49706-445E-4CDA-A573-0E4E2C3ECA93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Normal 6" xfId="20" xr:uid="{B24C0731-EA48-4BED-9A1B-0CC916CB9B15}"/>
    <cellStyle name="Porcentaje" xfId="14" builtinId="5"/>
    <cellStyle name="Porcentaje 2" xfId="7" xr:uid="{00000000-0005-0000-0000-000013000000}"/>
    <cellStyle name="Porcentaje 3" xfId="23" xr:uid="{4FB239DC-E581-451E-BBED-5D7DA5BA46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46</xdr:row>
      <xdr:rowOff>121920</xdr:rowOff>
    </xdr:from>
    <xdr:to>
      <xdr:col>1</xdr:col>
      <xdr:colOff>1691640</xdr:colOff>
      <xdr:row>55</xdr:row>
      <xdr:rowOff>38100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C74B3A70-B0E3-4F56-A5D0-770513D53889}"/>
            </a:ext>
          </a:extLst>
        </xdr:cNvPr>
        <xdr:cNvSpPr/>
      </xdr:nvSpPr>
      <xdr:spPr>
        <a:xfrm>
          <a:off x="609600" y="6454140"/>
          <a:ext cx="2087880" cy="108204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PRESIDENTE MUNICIPAL </a:t>
          </a: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LIC.</a:t>
          </a:r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 PEDRO KIYOSHI TANAMACHI </a:t>
          </a:r>
          <a:r>
            <a:rPr lang="es-MX" sz="1100" b="1" baseline="0"/>
            <a:t>REYES </a:t>
          </a:r>
          <a:endParaRPr lang="es-MX" sz="1100" b="1"/>
        </a:p>
      </xdr:txBody>
    </xdr:sp>
    <xdr:clientData/>
  </xdr:twoCellAnchor>
  <xdr:twoCellAnchor>
    <xdr:from>
      <xdr:col>1</xdr:col>
      <xdr:colOff>2933700</xdr:colOff>
      <xdr:row>47</xdr:row>
      <xdr:rowOff>30480</xdr:rowOff>
    </xdr:from>
    <xdr:to>
      <xdr:col>1</xdr:col>
      <xdr:colOff>5021580</xdr:colOff>
      <xdr:row>55</xdr:row>
      <xdr:rowOff>76200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9C022340-F8B5-4428-BB73-FBF4C0D47129}"/>
            </a:ext>
          </a:extLst>
        </xdr:cNvPr>
        <xdr:cNvSpPr/>
      </xdr:nvSpPr>
      <xdr:spPr>
        <a:xfrm>
          <a:off x="3939540" y="6492240"/>
          <a:ext cx="2087880" cy="108204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100" b="1"/>
            <a:t>TESORERA</a:t>
          </a:r>
          <a:r>
            <a:rPr lang="es-MX" sz="1100" b="1" baseline="0"/>
            <a:t> MUNICIPAL </a:t>
          </a:r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r>
            <a:rPr lang="es-MX" sz="1100" b="1" baseline="0"/>
            <a:t>C.P. SUSAN TRUJILLO MERCADO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169"/>
  <sheetViews>
    <sheetView zoomScaleNormal="100" zoomScaleSheetLayoutView="100" workbookViewId="0">
      <pane ySplit="5" topLeftCell="A12" activePane="bottomLeft" state="frozen"/>
      <selection activeCell="A14" sqref="A14:B14"/>
      <selection pane="bottomLeft" activeCell="E48" sqref="E48"/>
    </sheetView>
  </sheetViews>
  <sheetFormatPr baseColWidth="10" defaultColWidth="12.88671875" defaultRowHeight="10.199999999999999" x14ac:dyDescent="0.2"/>
  <cols>
    <col min="1" max="1" width="14.6640625" style="1" customWidth="1"/>
    <col min="2" max="2" width="73.88671875" style="1" bestFit="1" customWidth="1"/>
    <col min="3" max="3" width="8" style="1" customWidth="1"/>
    <col min="4" max="16384" width="12.88671875" style="1"/>
  </cols>
  <sheetData>
    <row r="1" spans="1:4" ht="16.2" customHeight="1" x14ac:dyDescent="0.2">
      <c r="A1" s="160" t="s">
        <v>600</v>
      </c>
      <c r="B1" s="161"/>
      <c r="C1" s="115" t="s">
        <v>494</v>
      </c>
      <c r="D1" s="116">
        <v>2024</v>
      </c>
    </row>
    <row r="2" spans="1:4" ht="16.2" customHeight="1" x14ac:dyDescent="0.2">
      <c r="A2" s="162" t="s">
        <v>493</v>
      </c>
      <c r="B2" s="163"/>
      <c r="C2" s="10" t="s">
        <v>495</v>
      </c>
      <c r="D2" s="117" t="s">
        <v>500</v>
      </c>
    </row>
    <row r="3" spans="1:4" ht="16.2" customHeight="1" x14ac:dyDescent="0.2">
      <c r="A3" s="164" t="s">
        <v>601</v>
      </c>
      <c r="B3" s="165"/>
      <c r="C3" s="10" t="s">
        <v>496</v>
      </c>
      <c r="D3" s="118">
        <v>3</v>
      </c>
    </row>
    <row r="4" spans="1:4" ht="16.2" customHeight="1" x14ac:dyDescent="0.2">
      <c r="A4" s="166" t="s">
        <v>515</v>
      </c>
      <c r="B4" s="167"/>
      <c r="C4" s="167"/>
      <c r="D4" s="168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0.8" thickBot="1" x14ac:dyDescent="0.25">
      <c r="A43" s="8"/>
      <c r="B43" s="9"/>
    </row>
    <row r="45" spans="1:2" x14ac:dyDescent="0.2">
      <c r="A45" s="1" t="s">
        <v>517</v>
      </c>
    </row>
    <row r="132" spans="3:3" x14ac:dyDescent="0.2">
      <c r="C132" s="1">
        <v>0</v>
      </c>
    </row>
    <row r="134" spans="3:3" x14ac:dyDescent="0.2">
      <c r="C134" s="1">
        <v>40105520.109999999</v>
      </c>
    </row>
    <row r="135" spans="3:3" x14ac:dyDescent="0.2">
      <c r="C135" s="1">
        <v>0</v>
      </c>
    </row>
    <row r="136" spans="3:3" x14ac:dyDescent="0.2">
      <c r="C136" s="1">
        <v>0</v>
      </c>
    </row>
    <row r="137" spans="3:3" x14ac:dyDescent="0.2">
      <c r="C137" s="1">
        <v>0</v>
      </c>
    </row>
    <row r="139" spans="3:3" x14ac:dyDescent="0.2">
      <c r="C139" s="1">
        <v>0</v>
      </c>
    </row>
    <row r="140" spans="3:3" x14ac:dyDescent="0.2">
      <c r="C140" s="1">
        <v>0</v>
      </c>
    </row>
    <row r="141" spans="3:3" x14ac:dyDescent="0.2">
      <c r="C141" s="1">
        <v>0</v>
      </c>
    </row>
    <row r="143" spans="3:3" x14ac:dyDescent="0.2">
      <c r="C143" s="1">
        <v>0</v>
      </c>
    </row>
    <row r="144" spans="3:3" x14ac:dyDescent="0.2">
      <c r="C144" s="1">
        <v>0</v>
      </c>
    </row>
    <row r="146" spans="3:3" x14ac:dyDescent="0.2">
      <c r="C146" s="1">
        <v>0</v>
      </c>
    </row>
    <row r="148" spans="3:3" x14ac:dyDescent="0.2">
      <c r="C148" s="1">
        <v>0</v>
      </c>
    </row>
    <row r="149" spans="3:3" x14ac:dyDescent="0.2">
      <c r="C149" s="1">
        <v>0</v>
      </c>
    </row>
    <row r="150" spans="3:3" x14ac:dyDescent="0.2">
      <c r="C150" s="1">
        <v>0</v>
      </c>
    </row>
    <row r="151" spans="3:3" x14ac:dyDescent="0.2">
      <c r="C151" s="1">
        <v>0</v>
      </c>
    </row>
    <row r="152" spans="3:3" x14ac:dyDescent="0.2">
      <c r="C152" s="1">
        <v>0</v>
      </c>
    </row>
    <row r="154" spans="3:3" x14ac:dyDescent="0.2">
      <c r="C154" s="1">
        <v>0</v>
      </c>
    </row>
    <row r="155" spans="3:3" x14ac:dyDescent="0.2">
      <c r="C155" s="1">
        <v>0</v>
      </c>
    </row>
    <row r="158" spans="3:3" x14ac:dyDescent="0.2">
      <c r="C158" s="1">
        <v>0</v>
      </c>
    </row>
    <row r="159" spans="3:3" x14ac:dyDescent="0.2">
      <c r="C159" s="1">
        <v>0</v>
      </c>
    </row>
    <row r="161" spans="3:3" x14ac:dyDescent="0.2">
      <c r="C161" s="1">
        <v>0</v>
      </c>
    </row>
    <row r="162" spans="3:3" x14ac:dyDescent="0.2">
      <c r="C162" s="1">
        <v>0</v>
      </c>
    </row>
    <row r="164" spans="3:3" x14ac:dyDescent="0.2">
      <c r="C164" s="1">
        <v>325000</v>
      </c>
    </row>
    <row r="165" spans="3:3" x14ac:dyDescent="0.2">
      <c r="C165" s="1">
        <v>369999.99</v>
      </c>
    </row>
    <row r="168" spans="3:3" x14ac:dyDescent="0.2">
      <c r="C168" s="1">
        <v>171050</v>
      </c>
    </row>
    <row r="169" spans="3:3" x14ac:dyDescent="0.2">
      <c r="C169" s="1">
        <v>0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4"/>
  <sheetViews>
    <sheetView topLeftCell="A20" zoomScaleNormal="100" workbookViewId="0">
      <selection activeCell="E94" sqref="E94"/>
    </sheetView>
  </sheetViews>
  <sheetFormatPr baseColWidth="10" defaultColWidth="9.109375" defaultRowHeight="10.199999999999999" x14ac:dyDescent="0.2"/>
  <cols>
    <col min="1" max="1" width="10" style="14" customWidth="1"/>
    <col min="2" max="2" width="83" style="14" customWidth="1"/>
    <col min="3" max="4" width="15.6640625" style="14" customWidth="1"/>
    <col min="5" max="5" width="16.6640625" style="14" customWidth="1"/>
    <col min="6" max="16384" width="9.109375" style="14"/>
  </cols>
  <sheetData>
    <row r="1" spans="1:7" s="20" customFormat="1" ht="18.899999999999999" customHeight="1" x14ac:dyDescent="0.3">
      <c r="A1" s="163" t="s">
        <v>600</v>
      </c>
      <c r="B1" s="163"/>
      <c r="C1" s="163"/>
      <c r="D1" s="10" t="s">
        <v>497</v>
      </c>
      <c r="E1" s="19">
        <v>2024</v>
      </c>
    </row>
    <row r="2" spans="1:7" s="11" customFormat="1" ht="18.899999999999999" customHeight="1" x14ac:dyDescent="0.3">
      <c r="A2" s="163" t="s">
        <v>502</v>
      </c>
      <c r="B2" s="163"/>
      <c r="C2" s="163"/>
      <c r="D2" s="10" t="s">
        <v>498</v>
      </c>
      <c r="E2" s="19" t="s">
        <v>500</v>
      </c>
    </row>
    <row r="3" spans="1:7" s="11" customFormat="1" ht="18.899999999999999" customHeight="1" x14ac:dyDescent="0.3">
      <c r="A3" s="163" t="s">
        <v>601</v>
      </c>
      <c r="B3" s="163"/>
      <c r="C3" s="163"/>
      <c r="D3" s="10" t="s">
        <v>499</v>
      </c>
      <c r="E3" s="19">
        <v>3</v>
      </c>
    </row>
    <row r="4" spans="1:7" s="11" customFormat="1" ht="18.899999999999999" customHeight="1" x14ac:dyDescent="0.3">
      <c r="A4" s="163" t="s">
        <v>515</v>
      </c>
      <c r="B4" s="163"/>
      <c r="C4" s="163"/>
      <c r="D4" s="10"/>
      <c r="E4" s="19"/>
    </row>
    <row r="5" spans="1:7" x14ac:dyDescent="0.2">
      <c r="A5" s="12" t="s">
        <v>115</v>
      </c>
      <c r="B5" s="13"/>
      <c r="C5" s="13"/>
      <c r="D5" s="13"/>
      <c r="E5" s="13"/>
    </row>
    <row r="7" spans="1:7" x14ac:dyDescent="0.2">
      <c r="A7" s="38" t="s">
        <v>558</v>
      </c>
      <c r="B7" s="38"/>
      <c r="C7" s="38"/>
      <c r="D7" s="38"/>
      <c r="E7" s="38"/>
    </row>
    <row r="8" spans="1:7" x14ac:dyDescent="0.2">
      <c r="A8" s="39" t="s">
        <v>85</v>
      </c>
      <c r="B8" s="39" t="s">
        <v>82</v>
      </c>
      <c r="C8" s="39" t="s">
        <v>83</v>
      </c>
      <c r="D8" s="158" t="s">
        <v>275</v>
      </c>
      <c r="E8" s="159" t="s">
        <v>596</v>
      </c>
    </row>
    <row r="9" spans="1:7" x14ac:dyDescent="0.2">
      <c r="A9" s="120">
        <v>4000</v>
      </c>
      <c r="B9" s="119" t="s">
        <v>556</v>
      </c>
      <c r="C9" s="121">
        <f>SUM(C10+C57+C69)</f>
        <v>222197261.37000003</v>
      </c>
      <c r="D9" s="80"/>
      <c r="E9" s="40"/>
    </row>
    <row r="10" spans="1:7" x14ac:dyDescent="0.2">
      <c r="A10" s="120">
        <v>4100</v>
      </c>
      <c r="B10" s="119" t="s">
        <v>222</v>
      </c>
      <c r="C10" s="121">
        <f>SUM(C11+C21+C27+C30+C36+C39+C48)</f>
        <v>24025836.830000006</v>
      </c>
      <c r="D10" s="80"/>
      <c r="E10" s="40"/>
    </row>
    <row r="11" spans="1:7" x14ac:dyDescent="0.2">
      <c r="A11" s="120">
        <v>4110</v>
      </c>
      <c r="B11" s="119" t="s">
        <v>223</v>
      </c>
      <c r="C11" s="121">
        <f>SUM(C12:C20)</f>
        <v>13358241.200000001</v>
      </c>
      <c r="D11" s="80"/>
      <c r="E11" s="40"/>
    </row>
    <row r="12" spans="1:7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7" x14ac:dyDescent="0.2">
      <c r="A13" s="41">
        <v>4112</v>
      </c>
      <c r="B13" s="42" t="s">
        <v>225</v>
      </c>
      <c r="C13" s="45">
        <v>12867809.470000001</v>
      </c>
      <c r="D13" s="80"/>
      <c r="E13" s="40"/>
    </row>
    <row r="14" spans="1:7" x14ac:dyDescent="0.2">
      <c r="A14" s="41">
        <v>4113</v>
      </c>
      <c r="B14" s="42" t="s">
        <v>226</v>
      </c>
      <c r="C14" s="45">
        <v>150000</v>
      </c>
      <c r="D14" s="80"/>
      <c r="E14" s="40"/>
    </row>
    <row r="15" spans="1:7" x14ac:dyDescent="0.2">
      <c r="A15" s="41">
        <v>4114</v>
      </c>
      <c r="B15" s="42" t="s">
        <v>227</v>
      </c>
      <c r="C15" s="45">
        <v>0</v>
      </c>
      <c r="D15" s="80">
        <v>41745231.439999998</v>
      </c>
      <c r="E15" s="40">
        <v>0</v>
      </c>
      <c r="F15" s="14">
        <v>0</v>
      </c>
      <c r="G15" s="14">
        <v>0</v>
      </c>
    </row>
    <row r="16" spans="1:7" x14ac:dyDescent="0.2">
      <c r="A16" s="41">
        <v>4115</v>
      </c>
      <c r="B16" s="42" t="s">
        <v>228</v>
      </c>
      <c r="C16" s="45">
        <v>0</v>
      </c>
      <c r="D16" s="80">
        <v>0</v>
      </c>
      <c r="E16" s="40">
        <v>0</v>
      </c>
      <c r="F16" s="14">
        <v>0</v>
      </c>
      <c r="G16" s="14">
        <v>0</v>
      </c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340431.73</v>
      </c>
      <c r="D18" s="80"/>
      <c r="E18" s="40"/>
    </row>
    <row r="19" spans="1:5" ht="20.399999999999999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>
        <v>2680450.6</v>
      </c>
      <c r="E20" s="40"/>
    </row>
    <row r="21" spans="1:5" x14ac:dyDescent="0.2">
      <c r="A21" s="120">
        <v>4120</v>
      </c>
      <c r="B21" s="119" t="s">
        <v>232</v>
      </c>
      <c r="C21" s="121">
        <v>0</v>
      </c>
      <c r="D21" s="80">
        <v>0</v>
      </c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>
        <v>0</v>
      </c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>
        <v>19931557.530000001</v>
      </c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>
        <v>29779602.530000001</v>
      </c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>
        <v>0</v>
      </c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>
        <v>0</v>
      </c>
      <c r="E26" s="40"/>
    </row>
    <row r="27" spans="1:5" x14ac:dyDescent="0.2">
      <c r="A27" s="120">
        <v>4130</v>
      </c>
      <c r="B27" s="119" t="s">
        <v>237</v>
      </c>
      <c r="C27" s="121">
        <v>4745799.58</v>
      </c>
      <c r="D27" s="80">
        <v>4745799.58</v>
      </c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>
        <v>0</v>
      </c>
      <c r="E28" s="40"/>
    </row>
    <row r="29" spans="1:5" ht="20.399999999999999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2694753.85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618277.77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2076476.08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0.399999999999999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1450430.03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1450430.03</v>
      </c>
      <c r="D37" s="80"/>
      <c r="E37" s="40"/>
    </row>
    <row r="38" spans="1:5" ht="20.399999999999999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1776612.17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919021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295567.57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0.399999999999999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562023.6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0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0.399999999999999" x14ac:dyDescent="0.2">
      <c r="A51" s="41">
        <v>4173</v>
      </c>
      <c r="B51" s="43" t="s">
        <v>418</v>
      </c>
      <c r="C51" s="45">
        <v>0</v>
      </c>
      <c r="D51" s="80"/>
      <c r="E51" s="40"/>
    </row>
    <row r="52" spans="1:5" ht="20.399999999999999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0.399999999999999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0.399999999999999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0.399999999999999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0.6" x14ac:dyDescent="0.2">
      <c r="A57" s="120">
        <v>4200</v>
      </c>
      <c r="B57" s="122" t="s">
        <v>424</v>
      </c>
      <c r="C57" s="121">
        <f>+C58+C64</f>
        <v>198171424.54000002</v>
      </c>
      <c r="D57" s="80"/>
      <c r="E57" s="40"/>
    </row>
    <row r="58" spans="1:5" ht="20.399999999999999" x14ac:dyDescent="0.2">
      <c r="A58" s="120">
        <v>4210</v>
      </c>
      <c r="B58" s="122" t="s">
        <v>425</v>
      </c>
      <c r="C58" s="121">
        <f>SUM(C59:C63)</f>
        <v>180151405.30000001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95907331.930000007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83131959.590000004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200000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912113.78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18020019.239999998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18020019.239999998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0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0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142091277.72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134941155.71000001</v>
      </c>
      <c r="D95" s="124">
        <f>C95/$C$94</f>
        <v>0.949679374239355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63755824.509999998</v>
      </c>
      <c r="D96" s="124">
        <f t="shared" ref="D96:D159" si="0">C96/$C$94</f>
        <v>0.44869625731450563</v>
      </c>
      <c r="E96" s="42"/>
    </row>
    <row r="97" spans="1:5" x14ac:dyDescent="0.2">
      <c r="A97" s="44">
        <v>5111</v>
      </c>
      <c r="B97" s="42" t="s">
        <v>279</v>
      </c>
      <c r="C97" s="45">
        <v>44414631.229999997</v>
      </c>
      <c r="D97" s="46">
        <f t="shared" si="0"/>
        <v>0.31257816765869251</v>
      </c>
      <c r="E97" s="42"/>
    </row>
    <row r="98" spans="1:5" x14ac:dyDescent="0.2">
      <c r="A98" s="44">
        <v>5112</v>
      </c>
      <c r="B98" s="42" t="s">
        <v>280</v>
      </c>
      <c r="C98" s="45">
        <v>0</v>
      </c>
      <c r="D98" s="46">
        <f t="shared" si="0"/>
        <v>0</v>
      </c>
      <c r="E98" s="42"/>
    </row>
    <row r="99" spans="1:5" x14ac:dyDescent="0.2">
      <c r="A99" s="44">
        <v>5113</v>
      </c>
      <c r="B99" s="42" t="s">
        <v>281</v>
      </c>
      <c r="C99" s="45">
        <v>1064195.77</v>
      </c>
      <c r="D99" s="46">
        <f t="shared" si="0"/>
        <v>7.48952213729168E-3</v>
      </c>
      <c r="E99" s="42"/>
    </row>
    <row r="100" spans="1:5" x14ac:dyDescent="0.2">
      <c r="A100" s="44">
        <v>5114</v>
      </c>
      <c r="B100" s="42" t="s">
        <v>282</v>
      </c>
      <c r="C100" s="45">
        <v>2476713.41</v>
      </c>
      <c r="D100" s="46">
        <f t="shared" si="0"/>
        <v>1.7430439431198045E-2</v>
      </c>
      <c r="E100" s="42"/>
    </row>
    <row r="101" spans="1:5" x14ac:dyDescent="0.2">
      <c r="A101" s="44">
        <v>5115</v>
      </c>
      <c r="B101" s="42" t="s">
        <v>283</v>
      </c>
      <c r="C101" s="45">
        <v>15800284.1</v>
      </c>
      <c r="D101" s="46">
        <f t="shared" si="0"/>
        <v>0.11119812808732339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40339034.549999997</v>
      </c>
      <c r="D103" s="124">
        <f t="shared" si="0"/>
        <v>0.28389522001125683</v>
      </c>
      <c r="E103" s="42"/>
    </row>
    <row r="104" spans="1:5" x14ac:dyDescent="0.2">
      <c r="A104" s="44">
        <v>5121</v>
      </c>
      <c r="B104" s="42" t="s">
        <v>286</v>
      </c>
      <c r="C104" s="45">
        <v>8741066.7699999996</v>
      </c>
      <c r="D104" s="46">
        <f t="shared" si="0"/>
        <v>6.1517264889579176E-2</v>
      </c>
      <c r="E104" s="42"/>
    </row>
    <row r="105" spans="1:5" x14ac:dyDescent="0.2">
      <c r="A105" s="44">
        <v>5122</v>
      </c>
      <c r="B105" s="42" t="s">
        <v>287</v>
      </c>
      <c r="C105" s="45">
        <v>3686956.04</v>
      </c>
      <c r="D105" s="46">
        <f t="shared" si="0"/>
        <v>2.5947799887234346E-2</v>
      </c>
      <c r="E105" s="42"/>
    </row>
    <row r="106" spans="1:5" x14ac:dyDescent="0.2">
      <c r="A106" s="44">
        <v>5123</v>
      </c>
      <c r="B106" s="42" t="s">
        <v>288</v>
      </c>
      <c r="C106" s="45">
        <v>122539</v>
      </c>
      <c r="D106" s="46">
        <f t="shared" si="0"/>
        <v>8.6239635511949563E-4</v>
      </c>
      <c r="E106" s="42"/>
    </row>
    <row r="107" spans="1:5" x14ac:dyDescent="0.2">
      <c r="A107" s="44">
        <v>5124</v>
      </c>
      <c r="B107" s="42" t="s">
        <v>289</v>
      </c>
      <c r="C107" s="45">
        <v>6234275.5</v>
      </c>
      <c r="D107" s="46">
        <f t="shared" si="0"/>
        <v>4.3875145610873037E-2</v>
      </c>
      <c r="E107" s="42"/>
    </row>
    <row r="108" spans="1:5" x14ac:dyDescent="0.2">
      <c r="A108" s="44">
        <v>5125</v>
      </c>
      <c r="B108" s="42" t="s">
        <v>290</v>
      </c>
      <c r="C108" s="45">
        <v>303572.8</v>
      </c>
      <c r="D108" s="46">
        <f t="shared" si="0"/>
        <v>2.1364632993040554E-3</v>
      </c>
      <c r="E108" s="42"/>
    </row>
    <row r="109" spans="1:5" x14ac:dyDescent="0.2">
      <c r="A109" s="44">
        <v>5126</v>
      </c>
      <c r="B109" s="42" t="s">
        <v>291</v>
      </c>
      <c r="C109" s="45">
        <v>17314980.489999998</v>
      </c>
      <c r="D109" s="46">
        <f t="shared" si="0"/>
        <v>0.12185815180098726</v>
      </c>
      <c r="E109" s="42"/>
    </row>
    <row r="110" spans="1:5" x14ac:dyDescent="0.2">
      <c r="A110" s="44">
        <v>5127</v>
      </c>
      <c r="B110" s="42" t="s">
        <v>292</v>
      </c>
      <c r="C110" s="45">
        <v>483786.13</v>
      </c>
      <c r="D110" s="46">
        <f t="shared" si="0"/>
        <v>3.4047559974323808E-3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3451857.82</v>
      </c>
      <c r="D112" s="46">
        <f t="shared" si="0"/>
        <v>2.4293242170727099E-2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30846296.649999999</v>
      </c>
      <c r="D113" s="124">
        <f t="shared" si="0"/>
        <v>0.21708789691359248</v>
      </c>
      <c r="E113" s="42"/>
    </row>
    <row r="114" spans="1:5" x14ac:dyDescent="0.2">
      <c r="A114" s="44">
        <v>5131</v>
      </c>
      <c r="B114" s="42" t="s">
        <v>296</v>
      </c>
      <c r="C114" s="45">
        <v>8451842.3699999992</v>
      </c>
      <c r="D114" s="46">
        <f t="shared" si="0"/>
        <v>5.9481781750565281E-2</v>
      </c>
      <c r="E114" s="42"/>
    </row>
    <row r="115" spans="1:5" x14ac:dyDescent="0.2">
      <c r="A115" s="44">
        <v>5132</v>
      </c>
      <c r="B115" s="42" t="s">
        <v>297</v>
      </c>
      <c r="C115" s="45">
        <v>4170859.86</v>
      </c>
      <c r="D115" s="46">
        <f t="shared" si="0"/>
        <v>2.9353384155070709E-2</v>
      </c>
      <c r="E115" s="42"/>
    </row>
    <row r="116" spans="1:5" x14ac:dyDescent="0.2">
      <c r="A116" s="44">
        <v>5133</v>
      </c>
      <c r="B116" s="42" t="s">
        <v>298</v>
      </c>
      <c r="C116" s="45">
        <v>5508709.5</v>
      </c>
      <c r="D116" s="46">
        <f t="shared" si="0"/>
        <v>3.8768808250533623E-2</v>
      </c>
      <c r="E116" s="42"/>
    </row>
    <row r="117" spans="1:5" x14ac:dyDescent="0.2">
      <c r="A117" s="44">
        <v>5134</v>
      </c>
      <c r="B117" s="42" t="s">
        <v>299</v>
      </c>
      <c r="C117" s="45">
        <v>124489.99</v>
      </c>
      <c r="D117" s="46">
        <f t="shared" si="0"/>
        <v>8.7612689531383855E-4</v>
      </c>
      <c r="E117" s="42"/>
    </row>
    <row r="118" spans="1:5" x14ac:dyDescent="0.2">
      <c r="A118" s="44">
        <v>5135</v>
      </c>
      <c r="B118" s="42" t="s">
        <v>300</v>
      </c>
      <c r="C118" s="45">
        <v>5552450.6299999999</v>
      </c>
      <c r="D118" s="46">
        <f t="shared" si="0"/>
        <v>3.9076646498608175E-2</v>
      </c>
      <c r="E118" s="42"/>
    </row>
    <row r="119" spans="1:5" x14ac:dyDescent="0.2">
      <c r="A119" s="44">
        <v>5136</v>
      </c>
      <c r="B119" s="42" t="s">
        <v>301</v>
      </c>
      <c r="C119" s="45">
        <v>1949651.87</v>
      </c>
      <c r="D119" s="46">
        <f t="shared" si="0"/>
        <v>1.3721122797149552E-2</v>
      </c>
      <c r="E119" s="42"/>
    </row>
    <row r="120" spans="1:5" x14ac:dyDescent="0.2">
      <c r="A120" s="44">
        <v>5137</v>
      </c>
      <c r="B120" s="42" t="s">
        <v>302</v>
      </c>
      <c r="C120" s="45">
        <v>478013.94</v>
      </c>
      <c r="D120" s="46">
        <f t="shared" si="0"/>
        <v>3.3641328846514928E-3</v>
      </c>
      <c r="E120" s="42"/>
    </row>
    <row r="121" spans="1:5" x14ac:dyDescent="0.2">
      <c r="A121" s="44">
        <v>5138</v>
      </c>
      <c r="B121" s="42" t="s">
        <v>303</v>
      </c>
      <c r="C121" s="45">
        <v>4268424.3499999996</v>
      </c>
      <c r="D121" s="46">
        <f t="shared" si="0"/>
        <v>3.0040016660355495E-2</v>
      </c>
      <c r="E121" s="42"/>
    </row>
    <row r="122" spans="1:5" x14ac:dyDescent="0.2">
      <c r="A122" s="44">
        <v>5139</v>
      </c>
      <c r="B122" s="42" t="s">
        <v>304</v>
      </c>
      <c r="C122" s="45">
        <v>341854.14</v>
      </c>
      <c r="D122" s="46">
        <f t="shared" si="0"/>
        <v>2.4058770213443051E-3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7150122.0099999998</v>
      </c>
      <c r="D123" s="124">
        <f t="shared" si="0"/>
        <v>5.0320625760645034E-2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7150122.0099999998</v>
      </c>
      <c r="D124" s="124">
        <f t="shared" si="0"/>
        <v>5.0320625760645034E-2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7150122.0099999998</v>
      </c>
      <c r="D126" s="46">
        <f t="shared" si="0"/>
        <v>5.0320625760645034E-2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0</v>
      </c>
      <c r="D133" s="124">
        <f t="shared" si="0"/>
        <v>0</v>
      </c>
      <c r="E133" s="42"/>
    </row>
    <row r="134" spans="1:5" x14ac:dyDescent="0.2">
      <c r="A134" s="44">
        <v>5241</v>
      </c>
      <c r="B134" s="42" t="s">
        <v>314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315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316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0</v>
      </c>
      <c r="D181" s="124">
        <f t="shared" si="1"/>
        <v>0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0</v>
      </c>
      <c r="D182" s="124">
        <f t="shared" si="1"/>
        <v>0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12"/>
  <sheetViews>
    <sheetView topLeftCell="A10" zoomScale="80" zoomScaleNormal="80" workbookViewId="0">
      <selection activeCell="A7" sqref="A7"/>
    </sheetView>
  </sheetViews>
  <sheetFormatPr baseColWidth="10" defaultColWidth="9.109375" defaultRowHeight="10.199999999999999" x14ac:dyDescent="0.2"/>
  <cols>
    <col min="1" max="1" width="10" style="14" customWidth="1"/>
    <col min="2" max="2" width="64.5546875" style="14" bestFit="1" customWidth="1"/>
    <col min="3" max="3" width="16.44140625" style="14" bestFit="1" customWidth="1"/>
    <col min="4" max="4" width="19.109375" style="14" customWidth="1"/>
    <col min="5" max="5" width="28" style="14" customWidth="1"/>
    <col min="6" max="6" width="22.6640625" style="14" customWidth="1"/>
    <col min="7" max="8" width="16.6640625" style="14" customWidth="1"/>
    <col min="9" max="9" width="27.109375" style="14" customWidth="1"/>
    <col min="10" max="10" width="22.21875" style="14" customWidth="1"/>
    <col min="11" max="16384" width="9.109375" style="14"/>
  </cols>
  <sheetData>
    <row r="1" spans="1:8" s="11" customFormat="1" ht="18.899999999999999" customHeight="1" x14ac:dyDescent="0.3">
      <c r="A1" s="169" t="s">
        <v>600</v>
      </c>
      <c r="B1" s="170"/>
      <c r="C1" s="170"/>
      <c r="D1" s="170"/>
      <c r="E1" s="170"/>
      <c r="F1" s="170"/>
      <c r="G1" s="10" t="s">
        <v>497</v>
      </c>
      <c r="H1" s="19">
        <v>2024</v>
      </c>
    </row>
    <row r="2" spans="1:8" s="11" customFormat="1" ht="18.899999999999999" customHeight="1" x14ac:dyDescent="0.3">
      <c r="A2" s="169" t="s">
        <v>501</v>
      </c>
      <c r="B2" s="170"/>
      <c r="C2" s="170"/>
      <c r="D2" s="170"/>
      <c r="E2" s="170"/>
      <c r="F2" s="170"/>
      <c r="G2" s="10" t="s">
        <v>498</v>
      </c>
      <c r="H2" s="19" t="s">
        <v>500</v>
      </c>
    </row>
    <row r="3" spans="1:8" s="11" customFormat="1" ht="18.899999999999999" customHeight="1" x14ac:dyDescent="0.3">
      <c r="A3" s="169" t="s">
        <v>601</v>
      </c>
      <c r="B3" s="170"/>
      <c r="C3" s="170"/>
      <c r="D3" s="170"/>
      <c r="E3" s="170"/>
      <c r="F3" s="170"/>
      <c r="G3" s="10" t="s">
        <v>499</v>
      </c>
      <c r="H3" s="19">
        <v>3</v>
      </c>
    </row>
    <row r="4" spans="1:8" s="11" customFormat="1" ht="18.899999999999999" customHeight="1" x14ac:dyDescent="0.3">
      <c r="A4" s="169" t="s">
        <v>515</v>
      </c>
      <c r="B4" s="170"/>
      <c r="C4" s="170"/>
      <c r="D4" s="170"/>
      <c r="E4" s="170"/>
      <c r="F4" s="170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3622184.24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748231484.88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7610538.5300000003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732532559.74000001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8088386.6100000003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27925097.25</v>
      </c>
      <c r="D64" s="18">
        <f t="shared" ref="D64:E64" si="0">SUM(D65:D72)</f>
        <v>0</v>
      </c>
      <c r="E64" s="18">
        <f t="shared" si="0"/>
        <v>17947264.719999999</v>
      </c>
    </row>
    <row r="65" spans="1:9" x14ac:dyDescent="0.2">
      <c r="A65" s="16">
        <v>1241</v>
      </c>
      <c r="B65" s="14" t="s">
        <v>157</v>
      </c>
      <c r="C65" s="18">
        <v>4953409.46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880545.51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211500.86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11534384.869999999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155312.26</v>
      </c>
      <c r="D69" s="18">
        <v>0</v>
      </c>
      <c r="E69" s="18">
        <v>17933464.719999999</v>
      </c>
    </row>
    <row r="70" spans="1:9" x14ac:dyDescent="0.2">
      <c r="A70" s="16">
        <v>1246</v>
      </c>
      <c r="B70" s="14" t="s">
        <v>162</v>
      </c>
      <c r="C70" s="18">
        <v>10097982.550000001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73961.740000000005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18000</v>
      </c>
      <c r="D72" s="18">
        <v>0</v>
      </c>
      <c r="E72" s="18">
        <v>13800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708356.03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688719.91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19636.12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70511626.969999999</v>
      </c>
      <c r="D110" s="18">
        <f>SUM(D111:D119)</f>
        <v>70511626.969999999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-3473.32</v>
      </c>
      <c r="D111" s="18">
        <f>C111</f>
        <v>-3473.32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23893792.399999999</v>
      </c>
      <c r="D112" s="18">
        <f t="shared" ref="D112:D119" si="1">C112</f>
        <v>23893792.399999999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11804517.439999999</v>
      </c>
      <c r="D113" s="18">
        <f t="shared" si="1"/>
        <v>11804517.439999999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17339351.809999999</v>
      </c>
      <c r="D117" s="18">
        <f t="shared" si="1"/>
        <v>17339351.809999999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17477438.640000001</v>
      </c>
      <c r="D119" s="18">
        <f t="shared" si="1"/>
        <v>17477438.640000001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5500000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5500000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  <row r="202" spans="3:3" x14ac:dyDescent="0.2">
      <c r="C202" s="14">
        <v>0</v>
      </c>
    </row>
    <row r="203" spans="3:3" x14ac:dyDescent="0.2">
      <c r="C203" s="14">
        <v>0</v>
      </c>
    </row>
    <row r="204" spans="3:3" x14ac:dyDescent="0.2">
      <c r="C204" s="14">
        <v>0</v>
      </c>
    </row>
    <row r="205" spans="3:3" x14ac:dyDescent="0.2">
      <c r="C205" s="14">
        <v>0</v>
      </c>
    </row>
    <row r="206" spans="3:3" x14ac:dyDescent="0.2">
      <c r="C206" s="14">
        <v>0</v>
      </c>
    </row>
    <row r="207" spans="3:3" x14ac:dyDescent="0.2">
      <c r="C207" s="14">
        <v>0</v>
      </c>
    </row>
    <row r="208" spans="3:3" x14ac:dyDescent="0.2">
      <c r="C208" s="14">
        <v>0</v>
      </c>
    </row>
    <row r="209" spans="3:3" x14ac:dyDescent="0.2">
      <c r="C209" s="14">
        <v>0</v>
      </c>
    </row>
    <row r="212" spans="3:3" x14ac:dyDescent="0.2">
      <c r="C212" s="14">
        <v>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B30" sqref="B30"/>
    </sheetView>
  </sheetViews>
  <sheetFormatPr baseColWidth="10" defaultColWidth="9.109375" defaultRowHeight="10.199999999999999" x14ac:dyDescent="0.2"/>
  <cols>
    <col min="1" max="1" width="10" style="23" customWidth="1"/>
    <col min="2" max="2" width="48.109375" style="23" customWidth="1"/>
    <col min="3" max="3" width="22.88671875" style="23" customWidth="1"/>
    <col min="4" max="5" width="16.6640625" style="23" customWidth="1"/>
    <col min="6" max="16384" width="9.109375" style="23"/>
  </cols>
  <sheetData>
    <row r="1" spans="1:5" ht="18.899999999999999" customHeight="1" x14ac:dyDescent="0.2">
      <c r="A1" s="171" t="s">
        <v>600</v>
      </c>
      <c r="B1" s="171"/>
      <c r="C1" s="171"/>
      <c r="D1" s="21" t="s">
        <v>497</v>
      </c>
      <c r="E1" s="22">
        <v>2024</v>
      </c>
    </row>
    <row r="2" spans="1:5" ht="18.899999999999999" customHeight="1" x14ac:dyDescent="0.2">
      <c r="A2" s="171" t="s">
        <v>503</v>
      </c>
      <c r="B2" s="171"/>
      <c r="C2" s="171"/>
      <c r="D2" s="21" t="s">
        <v>498</v>
      </c>
      <c r="E2" s="22" t="s">
        <v>500</v>
      </c>
    </row>
    <row r="3" spans="1:5" ht="18.899999999999999" customHeight="1" x14ac:dyDescent="0.2">
      <c r="A3" s="171" t="s">
        <v>601</v>
      </c>
      <c r="B3" s="171"/>
      <c r="C3" s="171"/>
      <c r="D3" s="21" t="s">
        <v>499</v>
      </c>
      <c r="E3" s="22">
        <v>3</v>
      </c>
    </row>
    <row r="4" spans="1:5" ht="18.899999999999999" customHeight="1" x14ac:dyDescent="0.2">
      <c r="A4" s="171" t="s">
        <v>515</v>
      </c>
      <c r="B4" s="171"/>
      <c r="C4" s="171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72187659.239999995</v>
      </c>
    </row>
    <row r="10" spans="1:5" x14ac:dyDescent="0.2">
      <c r="A10" s="27">
        <v>3120</v>
      </c>
      <c r="B10" s="23" t="s">
        <v>383</v>
      </c>
      <c r="C10" s="28">
        <v>7337028.7300000004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0</v>
      </c>
    </row>
    <row r="16" spans="1:5" x14ac:dyDescent="0.2">
      <c r="A16" s="27">
        <v>3220</v>
      </c>
      <c r="B16" s="23" t="s">
        <v>387</v>
      </c>
      <c r="C16" s="28">
        <v>0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topLeftCell="A21" zoomScale="130" zoomScaleNormal="130" workbookViewId="0">
      <selection activeCell="E17" sqref="E17"/>
    </sheetView>
  </sheetViews>
  <sheetFormatPr baseColWidth="10" defaultColWidth="9.109375" defaultRowHeight="10.199999999999999" x14ac:dyDescent="0.2"/>
  <cols>
    <col min="1" max="1" width="10" style="23" customWidth="1"/>
    <col min="2" max="2" width="63.44140625" style="23" bestFit="1" customWidth="1"/>
    <col min="3" max="3" width="15.33203125" style="23" bestFit="1" customWidth="1"/>
    <col min="4" max="4" width="16.44140625" style="23" bestFit="1" customWidth="1"/>
    <col min="5" max="5" width="19.109375" style="23" customWidth="1"/>
    <col min="6" max="16384" width="9.109375" style="23"/>
  </cols>
  <sheetData>
    <row r="1" spans="1:5" s="29" customFormat="1" ht="18.899999999999999" customHeight="1" x14ac:dyDescent="0.3">
      <c r="A1" s="171" t="s">
        <v>600</v>
      </c>
      <c r="B1" s="171"/>
      <c r="C1" s="171"/>
      <c r="D1" s="21" t="s">
        <v>497</v>
      </c>
      <c r="E1" s="22">
        <v>2024</v>
      </c>
    </row>
    <row r="2" spans="1:5" s="29" customFormat="1" ht="18.899999999999999" customHeight="1" x14ac:dyDescent="0.3">
      <c r="A2" s="171" t="s">
        <v>504</v>
      </c>
      <c r="B2" s="171"/>
      <c r="C2" s="171"/>
      <c r="D2" s="21" t="s">
        <v>498</v>
      </c>
      <c r="E2" s="22" t="s">
        <v>500</v>
      </c>
    </row>
    <row r="3" spans="1:5" s="29" customFormat="1" ht="18.899999999999999" customHeight="1" x14ac:dyDescent="0.3">
      <c r="A3" s="171" t="s">
        <v>601</v>
      </c>
      <c r="B3" s="171"/>
      <c r="C3" s="171"/>
      <c r="D3" s="21" t="s">
        <v>499</v>
      </c>
      <c r="E3" s="22">
        <v>3</v>
      </c>
    </row>
    <row r="4" spans="1:5" s="29" customFormat="1" ht="18.899999999999999" customHeight="1" x14ac:dyDescent="0.3">
      <c r="A4" s="171" t="s">
        <v>515</v>
      </c>
      <c r="B4" s="171"/>
      <c r="C4" s="171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6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7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5734350.7999999998</v>
      </c>
      <c r="D10" s="28">
        <v>29164214.390000001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3622184.24</v>
      </c>
      <c r="D12" s="28">
        <v>14938953.800000001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v>641119303.04999995</v>
      </c>
      <c r="D16" s="84">
        <f>SUM(D9:D15)</f>
        <v>44103168.189999998</v>
      </c>
    </row>
    <row r="18" spans="1:4" x14ac:dyDescent="0.2">
      <c r="C18" s="23">
        <v>0</v>
      </c>
    </row>
    <row r="19" spans="1:4" x14ac:dyDescent="0.2">
      <c r="A19" s="25" t="s">
        <v>590</v>
      </c>
      <c r="B19" s="25"/>
      <c r="C19" s="25">
        <v>0</v>
      </c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v>0</v>
      </c>
      <c r="D21" s="84">
        <f>SUM(D22:D28)</f>
        <v>37472742.710000001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111883255.48999999</v>
      </c>
      <c r="D26" s="28">
        <v>37472742.710000001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987400</v>
      </c>
      <c r="D29" s="84">
        <f>SUM(D30:D37)</f>
        <v>7026787.2399999993</v>
      </c>
    </row>
    <row r="30" spans="1:4" x14ac:dyDescent="0.2">
      <c r="A30" s="27">
        <v>1241</v>
      </c>
      <c r="B30" s="23" t="s">
        <v>157</v>
      </c>
      <c r="C30" s="28">
        <v>0</v>
      </c>
      <c r="D30" s="28">
        <v>125808.1</v>
      </c>
    </row>
    <row r="31" spans="1:4" x14ac:dyDescent="0.2">
      <c r="A31" s="27">
        <v>1242</v>
      </c>
      <c r="B31" s="23" t="s">
        <v>158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709000</v>
      </c>
      <c r="D33" s="28">
        <v>4810590.0199999996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278400</v>
      </c>
      <c r="D35" s="28">
        <v>2090389.12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987400</v>
      </c>
      <c r="D44" s="84">
        <f>D21+D29+D38</f>
        <v>44499529.950000003</v>
      </c>
    </row>
    <row r="46" spans="1:5" x14ac:dyDescent="0.2">
      <c r="A46" s="25" t="s">
        <v>591</v>
      </c>
      <c r="B46" s="25"/>
      <c r="C46" s="25"/>
      <c r="D46" s="25"/>
      <c r="E46" s="156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7"/>
    </row>
    <row r="48" spans="1:5" x14ac:dyDescent="0.2">
      <c r="A48" s="34">
        <v>3210</v>
      </c>
      <c r="B48" s="35" t="s">
        <v>520</v>
      </c>
      <c r="C48" s="84">
        <v>34388613.969999999</v>
      </c>
      <c r="D48" s="84">
        <v>117583111.28</v>
      </c>
    </row>
    <row r="49" spans="1:4" x14ac:dyDescent="0.2">
      <c r="A49" s="27"/>
      <c r="B49" s="85" t="s">
        <v>509</v>
      </c>
      <c r="C49" s="84">
        <f>C54+C66+C94+C97+C50</f>
        <v>4150839.56</v>
      </c>
      <c r="D49" s="84">
        <f>D54+D66+D94+D97+D50</f>
        <v>2337605.9699999997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171050</v>
      </c>
      <c r="D54" s="84">
        <f>D55+D57+D59+D61+D63</f>
        <v>312097.5</v>
      </c>
    </row>
    <row r="55" spans="1:4" x14ac:dyDescent="0.2">
      <c r="A55" s="27">
        <v>5410</v>
      </c>
      <c r="B55" s="23" t="s">
        <v>510</v>
      </c>
      <c r="C55" s="28">
        <f>C56</f>
        <v>171050</v>
      </c>
      <c r="D55" s="28">
        <f>D56</f>
        <v>312097.5</v>
      </c>
    </row>
    <row r="56" spans="1:4" x14ac:dyDescent="0.2">
      <c r="A56" s="27">
        <v>5411</v>
      </c>
      <c r="B56" s="23" t="s">
        <v>344</v>
      </c>
      <c r="C56" s="28">
        <v>171050</v>
      </c>
      <c r="D56" s="28">
        <v>312097.5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0</v>
      </c>
      <c r="D66" s="84">
        <f>D67+D76+D79+D85</f>
        <v>2017395.01</v>
      </c>
    </row>
    <row r="67" spans="1:4" x14ac:dyDescent="0.2">
      <c r="A67" s="27">
        <v>5510</v>
      </c>
      <c r="B67" s="23" t="s">
        <v>357</v>
      </c>
      <c r="C67" s="28">
        <f>SUM(C68:C75)</f>
        <v>0</v>
      </c>
      <c r="D67" s="28">
        <f>SUM(D68:D75)</f>
        <v>2017395.01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0</v>
      </c>
      <c r="D72" s="28">
        <v>1944699.4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3600</v>
      </c>
    </row>
    <row r="74" spans="1:4" x14ac:dyDescent="0.2">
      <c r="A74" s="27">
        <v>5517</v>
      </c>
      <c r="B74" s="23" t="s">
        <v>364</v>
      </c>
      <c r="C74" s="28">
        <v>0</v>
      </c>
      <c r="D74" s="28">
        <v>69095.61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f>SUM(C98:C102)</f>
        <v>3979789.56</v>
      </c>
      <c r="D97" s="84">
        <f>SUM(D98:D102)</f>
        <v>8113.46</v>
      </c>
    </row>
    <row r="98" spans="1:4" x14ac:dyDescent="0.2">
      <c r="A98" s="27">
        <v>2111</v>
      </c>
      <c r="B98" s="23" t="s">
        <v>522</v>
      </c>
      <c r="C98" s="28">
        <v>48682.38</v>
      </c>
      <c r="D98" s="28">
        <v>8113.46</v>
      </c>
    </row>
    <row r="99" spans="1:4" x14ac:dyDescent="0.2">
      <c r="A99" s="27">
        <v>2112</v>
      </c>
      <c r="B99" s="23" t="s">
        <v>523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524</v>
      </c>
      <c r="C100" s="28">
        <v>0</v>
      </c>
      <c r="D100" s="28">
        <v>0</v>
      </c>
    </row>
    <row r="101" spans="1:4" x14ac:dyDescent="0.2">
      <c r="A101" s="27">
        <v>2115</v>
      </c>
      <c r="B101" s="23" t="s">
        <v>525</v>
      </c>
      <c r="C101" s="28">
        <v>3931107.18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540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541</v>
      </c>
      <c r="C105" s="109">
        <v>0</v>
      </c>
      <c r="D105" s="109">
        <v>0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0</v>
      </c>
    </row>
    <row r="108" spans="1:4" x14ac:dyDescent="0.2">
      <c r="A108" s="103"/>
      <c r="B108" s="108" t="s">
        <v>544</v>
      </c>
      <c r="C108" s="109">
        <v>0</v>
      </c>
      <c r="D108" s="109">
        <v>0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0</v>
      </c>
      <c r="D112" s="102">
        <f>+D113+D135</f>
        <v>41614341.810000002</v>
      </c>
    </row>
    <row r="113" spans="1:4" x14ac:dyDescent="0.2">
      <c r="A113" s="100">
        <v>4300</v>
      </c>
      <c r="B113" s="106" t="s">
        <v>595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528</v>
      </c>
      <c r="C135" s="84">
        <f>SUM(C136:C144)</f>
        <v>0</v>
      </c>
      <c r="D135" s="84">
        <f>SUM(D136:D144)</f>
        <v>41614341.810000002</v>
      </c>
    </row>
    <row r="136" spans="1:4" x14ac:dyDescent="0.2">
      <c r="A136" s="27">
        <v>1124</v>
      </c>
      <c r="B136" s="89" t="s">
        <v>529</v>
      </c>
      <c r="C136" s="90">
        <v>0.03</v>
      </c>
      <c r="D136" s="28">
        <v>-0.01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-0.13</v>
      </c>
      <c r="D139" s="28">
        <v>-0.08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0.1</v>
      </c>
      <c r="D141" s="28">
        <v>0.09</v>
      </c>
    </row>
    <row r="142" spans="1:4" x14ac:dyDescent="0.2">
      <c r="A142" s="27">
        <v>1122</v>
      </c>
      <c r="B142" s="89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41614341.810000002</v>
      </c>
    </row>
    <row r="145" spans="1:4" x14ac:dyDescent="0.2">
      <c r="A145" s="27"/>
      <c r="B145" s="91" t="s">
        <v>538</v>
      </c>
      <c r="C145" s="84">
        <f>C48+C49+C103-C109-C112</f>
        <v>38539453.530000001</v>
      </c>
      <c r="D145" s="84">
        <f>D48+D49+D103-D109-D112</f>
        <v>78306375.439999998</v>
      </c>
    </row>
    <row r="147" spans="1:4" x14ac:dyDescent="0.2">
      <c r="B147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A16" sqref="A16"/>
    </sheetView>
  </sheetViews>
  <sheetFormatPr baseColWidth="10" defaultColWidth="11.44140625" defaultRowHeight="10.199999999999999" x14ac:dyDescent="0.2"/>
  <cols>
    <col min="1" max="1" width="3.33203125" style="31" customWidth="1"/>
    <col min="2" max="2" width="63.109375" style="31" customWidth="1"/>
    <col min="3" max="3" width="17.6640625" style="31" customWidth="1"/>
    <col min="4" max="16384" width="11.44140625" style="31"/>
  </cols>
  <sheetData>
    <row r="1" spans="1:3" s="30" customFormat="1" ht="18" customHeight="1" x14ac:dyDescent="0.3">
      <c r="A1" s="172" t="s">
        <v>600</v>
      </c>
      <c r="B1" s="173"/>
      <c r="C1" s="174"/>
    </row>
    <row r="2" spans="1:3" s="30" customFormat="1" ht="18" customHeight="1" x14ac:dyDescent="0.3">
      <c r="A2" s="175" t="s">
        <v>505</v>
      </c>
      <c r="B2" s="176"/>
      <c r="C2" s="177"/>
    </row>
    <row r="3" spans="1:3" s="30" customFormat="1" ht="18" customHeight="1" x14ac:dyDescent="0.3">
      <c r="A3" s="175" t="s">
        <v>601</v>
      </c>
      <c r="B3" s="176"/>
      <c r="C3" s="177"/>
    </row>
    <row r="4" spans="1:3" s="32" customFormat="1" ht="18" customHeight="1" x14ac:dyDescent="0.2">
      <c r="A4" s="178" t="s">
        <v>506</v>
      </c>
      <c r="B4" s="179"/>
      <c r="C4" s="180"/>
    </row>
    <row r="5" spans="1:3" s="32" customFormat="1" ht="18" customHeight="1" x14ac:dyDescent="0.2">
      <c r="A5" s="181" t="s">
        <v>405</v>
      </c>
      <c r="B5" s="182"/>
      <c r="C5" s="147">
        <v>2024</v>
      </c>
    </row>
    <row r="6" spans="1:3" x14ac:dyDescent="0.2">
      <c r="A6" s="47" t="s">
        <v>434</v>
      </c>
      <c r="B6" s="47"/>
      <c r="C6" s="92">
        <v>217189934.06999999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0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92">
        <f>C6+C8-C16</f>
        <v>217189934.06999999</v>
      </c>
    </row>
    <row r="23" spans="1:3" x14ac:dyDescent="0.2">
      <c r="B23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topLeftCell="A2" workbookViewId="0">
      <selection activeCell="B37" sqref="B37"/>
    </sheetView>
  </sheetViews>
  <sheetFormatPr baseColWidth="10" defaultColWidth="11.44140625" defaultRowHeight="10.199999999999999" x14ac:dyDescent="0.2"/>
  <cols>
    <col min="1" max="1" width="3.6640625" style="31" customWidth="1"/>
    <col min="2" max="2" width="62.109375" style="31" customWidth="1"/>
    <col min="3" max="3" width="17.6640625" style="31" customWidth="1"/>
    <col min="4" max="16384" width="11.44140625" style="31"/>
  </cols>
  <sheetData>
    <row r="1" spans="1:3" s="33" customFormat="1" ht="18.899999999999999" customHeight="1" x14ac:dyDescent="0.3">
      <c r="A1" s="183" t="s">
        <v>600</v>
      </c>
      <c r="B1" s="184"/>
      <c r="C1" s="185"/>
    </row>
    <row r="2" spans="1:3" s="33" customFormat="1" ht="18.899999999999999" customHeight="1" x14ac:dyDescent="0.3">
      <c r="A2" s="186" t="s">
        <v>507</v>
      </c>
      <c r="B2" s="187"/>
      <c r="C2" s="188"/>
    </row>
    <row r="3" spans="1:3" s="33" customFormat="1" ht="18.899999999999999" customHeight="1" x14ac:dyDescent="0.3">
      <c r="A3" s="186" t="s">
        <v>601</v>
      </c>
      <c r="B3" s="187"/>
      <c r="C3" s="188"/>
    </row>
    <row r="4" spans="1:3" x14ac:dyDescent="0.2">
      <c r="A4" s="178" t="s">
        <v>506</v>
      </c>
      <c r="B4" s="179"/>
      <c r="C4" s="180"/>
    </row>
    <row r="5" spans="1:3" ht="22.2" customHeight="1" x14ac:dyDescent="0.2">
      <c r="A5" s="189" t="s">
        <v>405</v>
      </c>
      <c r="B5" s="190"/>
      <c r="C5" s="147">
        <v>2024</v>
      </c>
    </row>
    <row r="6" spans="1:3" x14ac:dyDescent="0.2">
      <c r="A6" s="72" t="s">
        <v>447</v>
      </c>
      <c r="B6" s="47"/>
      <c r="C6" s="96">
        <v>304443321.49000001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121380473.67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0</v>
      </c>
    </row>
    <row r="12" spans="1:3" x14ac:dyDescent="0.2">
      <c r="A12" s="78">
        <v>2.4</v>
      </c>
      <c r="B12" s="65" t="s">
        <v>158</v>
      </c>
      <c r="C12" s="97">
        <v>0</v>
      </c>
    </row>
    <row r="13" spans="1:3" x14ac:dyDescent="0.2">
      <c r="A13" s="78">
        <v>2.5</v>
      </c>
      <c r="B13" s="65" t="s">
        <v>159</v>
      </c>
      <c r="C13" s="97">
        <v>0</v>
      </c>
    </row>
    <row r="14" spans="1:3" x14ac:dyDescent="0.2">
      <c r="A14" s="78">
        <v>2.6</v>
      </c>
      <c r="B14" s="65" t="s">
        <v>160</v>
      </c>
      <c r="C14" s="97">
        <v>709000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278400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115809740.33</v>
      </c>
    </row>
    <row r="21" spans="1:3" x14ac:dyDescent="0.2">
      <c r="A21" s="78" t="s">
        <v>477</v>
      </c>
      <c r="B21" s="65" t="s">
        <v>452</v>
      </c>
      <c r="C21" s="97">
        <v>0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4583333.34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0</v>
      </c>
    </row>
    <row r="32" spans="1:3" x14ac:dyDescent="0.2">
      <c r="A32" s="78" t="s">
        <v>469</v>
      </c>
      <c r="B32" s="65" t="s">
        <v>357</v>
      </c>
      <c r="C32" s="97">
        <v>0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0</v>
      </c>
    </row>
    <row r="35" spans="1:3" x14ac:dyDescent="0.2">
      <c r="A35" s="78" t="s">
        <v>472</v>
      </c>
      <c r="B35" s="65" t="s">
        <v>373</v>
      </c>
      <c r="C35" s="97">
        <v>0</v>
      </c>
    </row>
    <row r="36" spans="1:3" x14ac:dyDescent="0.2">
      <c r="A36" s="78" t="s">
        <v>473</v>
      </c>
      <c r="B36" s="65" t="s">
        <v>381</v>
      </c>
      <c r="C36" s="97">
        <v>0</v>
      </c>
    </row>
    <row r="37" spans="1:3" x14ac:dyDescent="0.2">
      <c r="A37" s="78" t="s">
        <v>550</v>
      </c>
      <c r="B37" s="65" t="s">
        <v>598</v>
      </c>
      <c r="C37" s="97">
        <v>0</v>
      </c>
    </row>
    <row r="38" spans="1:3" x14ac:dyDescent="0.2">
      <c r="A38" s="78" t="s">
        <v>551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549</v>
      </c>
      <c r="B40" s="47"/>
      <c r="C40" s="92">
        <f>C6-C8+C31</f>
        <v>183062847.81999999</v>
      </c>
    </row>
    <row r="42" spans="1:3" x14ac:dyDescent="0.2">
      <c r="B42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tabSelected="1" topLeftCell="A19" workbookViewId="0">
      <selection activeCell="A37" sqref="A37:B37"/>
    </sheetView>
  </sheetViews>
  <sheetFormatPr baseColWidth="10" defaultColWidth="9.109375" defaultRowHeight="10.199999999999999" x14ac:dyDescent="0.2"/>
  <cols>
    <col min="1" max="1" width="10" style="23" customWidth="1"/>
    <col min="2" max="2" width="68.5546875" style="23" bestFit="1" customWidth="1"/>
    <col min="3" max="3" width="17.44140625" style="23" bestFit="1" customWidth="1"/>
    <col min="4" max="5" width="23.6640625" style="23" bestFit="1" customWidth="1"/>
    <col min="6" max="6" width="19.33203125" style="23" customWidth="1"/>
    <col min="7" max="7" width="20.5546875" style="23" customWidth="1"/>
    <col min="8" max="10" width="20.33203125" style="23" customWidth="1"/>
    <col min="11" max="16384" width="9.109375" style="23"/>
  </cols>
  <sheetData>
    <row r="1" spans="1:10" ht="18.899999999999999" customHeight="1" x14ac:dyDescent="0.2">
      <c r="A1" s="171" t="s">
        <v>600</v>
      </c>
      <c r="B1" s="192"/>
      <c r="C1" s="192"/>
      <c r="D1" s="192"/>
      <c r="E1" s="192"/>
      <c r="F1" s="192"/>
      <c r="G1" s="21" t="s">
        <v>497</v>
      </c>
      <c r="H1" s="22">
        <v>2024</v>
      </c>
    </row>
    <row r="2" spans="1:10" ht="18.899999999999999" customHeight="1" x14ac:dyDescent="0.2">
      <c r="A2" s="171" t="s">
        <v>508</v>
      </c>
      <c r="B2" s="192"/>
      <c r="C2" s="192"/>
      <c r="D2" s="192"/>
      <c r="E2" s="192"/>
      <c r="F2" s="192"/>
      <c r="G2" s="21" t="s">
        <v>498</v>
      </c>
      <c r="H2" s="22" t="s">
        <v>500</v>
      </c>
    </row>
    <row r="3" spans="1:10" ht="18.899999999999999" customHeight="1" x14ac:dyDescent="0.2">
      <c r="A3" s="193" t="s">
        <v>601</v>
      </c>
      <c r="B3" s="194"/>
      <c r="C3" s="194"/>
      <c r="D3" s="194"/>
      <c r="E3" s="194"/>
      <c r="F3" s="194"/>
      <c r="G3" s="21" t="s">
        <v>499</v>
      </c>
      <c r="H3" s="22">
        <v>3</v>
      </c>
    </row>
    <row r="4" spans="1:10" x14ac:dyDescent="0.2">
      <c r="A4" s="193" t="str">
        <f>'Notas a los Edos Financieros'!A4</f>
        <v>(Cifras en Pesos)</v>
      </c>
      <c r="B4" s="194"/>
      <c r="C4" s="194"/>
      <c r="D4" s="194"/>
      <c r="E4" s="194"/>
      <c r="F4" s="194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195">
        <v>8000</v>
      </c>
      <c r="B37" s="196" t="s">
        <v>602</v>
      </c>
    </row>
    <row r="38" spans="1:6" x14ac:dyDescent="0.2">
      <c r="C38" s="28"/>
      <c r="D38" s="28"/>
      <c r="E38" s="28"/>
      <c r="F38" s="28"/>
    </row>
    <row r="39" spans="1:6" x14ac:dyDescent="0.2">
      <c r="B39" s="191" t="s">
        <v>552</v>
      </c>
      <c r="C39" s="191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225562323.86000001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-22511180.800000001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14138791.01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-217189934.06999999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1" t="s">
        <v>553</v>
      </c>
      <c r="C48" s="191"/>
    </row>
    <row r="49" spans="1:3" x14ac:dyDescent="0.2">
      <c r="B49" s="149" t="s">
        <v>405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-225562323.86000001</v>
      </c>
    </row>
    <row r="51" spans="1:3" x14ac:dyDescent="0.2">
      <c r="A51" s="23">
        <v>8220</v>
      </c>
      <c r="B51" s="112" t="s">
        <v>46</v>
      </c>
      <c r="C51" s="114">
        <v>24047650.190000001</v>
      </c>
    </row>
    <row r="52" spans="1:3" x14ac:dyDescent="0.2">
      <c r="A52" s="23">
        <v>8230</v>
      </c>
      <c r="B52" s="112" t="s">
        <v>599</v>
      </c>
      <c r="C52" s="114">
        <v>-119497833.56</v>
      </c>
    </row>
    <row r="53" spans="1:3" x14ac:dyDescent="0.2">
      <c r="A53" s="23">
        <v>8240</v>
      </c>
      <c r="B53" s="112" t="s">
        <v>45</v>
      </c>
      <c r="C53" s="114">
        <v>16569185.74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7906274.4000000004</v>
      </c>
    </row>
    <row r="56" spans="1:3" x14ac:dyDescent="0.2">
      <c r="A56" s="23">
        <v>8270</v>
      </c>
      <c r="B56" s="112" t="s">
        <v>42</v>
      </c>
      <c r="C56" s="114">
        <v>296537047.08999997</v>
      </c>
    </row>
    <row r="58" spans="1:3" x14ac:dyDescent="0.2">
      <c r="B58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Compu 1</cp:lastModifiedBy>
  <cp:lastPrinted>2019-02-13T21:19:08Z</cp:lastPrinted>
  <dcterms:created xsi:type="dcterms:W3CDTF">2012-12-11T20:36:24Z</dcterms:created>
  <dcterms:modified xsi:type="dcterms:W3CDTF">2024-11-26T04:57:35Z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